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9120" activeTab="0"/>
  </bookViews>
  <sheets>
    <sheet name="sm" sheetId="1" r:id="rId1"/>
    <sheet name="C마켓통합" sheetId="2" r:id="rId2"/>
    <sheet name="용인편의점" sheetId="3" r:id="rId3"/>
  </sheets>
  <definedNames/>
  <calcPr fullCalcOnLoad="1"/>
</workbook>
</file>

<file path=xl/sharedStrings.xml><?xml version="1.0" encoding="utf-8"?>
<sst xmlns="http://schemas.openxmlformats.org/spreadsheetml/2006/main" count="336" uniqueCount="144">
  <si>
    <t>차량번호</t>
  </si>
  <si>
    <t>합계</t>
  </si>
  <si>
    <t>● 내부용차</t>
  </si>
  <si>
    <t>NO</t>
  </si>
  <si>
    <t>성명</t>
  </si>
  <si>
    <t>편의점 용차내역</t>
  </si>
  <si>
    <t>금액</t>
  </si>
  <si>
    <t>금액</t>
  </si>
  <si>
    <t>사용일자</t>
  </si>
  <si>
    <t>차종</t>
  </si>
  <si>
    <t>사유</t>
  </si>
  <si>
    <t>1회배송매장</t>
  </si>
  <si>
    <t>차량번호</t>
  </si>
  <si>
    <t>비고</t>
  </si>
  <si>
    <t>김인제</t>
  </si>
  <si>
    <t>진환</t>
  </si>
  <si>
    <t>장용환</t>
  </si>
  <si>
    <t>권창용</t>
  </si>
  <si>
    <t>한영수</t>
  </si>
  <si>
    <t>전영근</t>
  </si>
  <si>
    <t>김홍기</t>
  </si>
  <si>
    <t>어경선</t>
  </si>
  <si>
    <t>물량과다</t>
  </si>
  <si>
    <t>기타</t>
  </si>
  <si>
    <t>리뉴얼</t>
  </si>
  <si>
    <t>SM 5월용차료 사용내역</t>
  </si>
  <si>
    <r>
      <t>20</t>
    </r>
    <r>
      <rPr>
        <sz val="11"/>
        <color indexed="8"/>
        <rFont val="돋움체"/>
        <family val="3"/>
      </rPr>
      <t>12</t>
    </r>
    <r>
      <rPr>
        <sz val="11"/>
        <rFont val="돋움체"/>
        <family val="3"/>
      </rPr>
      <t>년 5월</t>
    </r>
  </si>
  <si>
    <t>NO</t>
  </si>
  <si>
    <t>업체</t>
  </si>
  <si>
    <t>소속</t>
  </si>
  <si>
    <t>사용일자</t>
  </si>
  <si>
    <t>차종(T)</t>
  </si>
  <si>
    <t>매장명</t>
  </si>
  <si>
    <t>사용금액</t>
  </si>
  <si>
    <t>사유</t>
  </si>
  <si>
    <t>배송매니저</t>
  </si>
  <si>
    <t>진환</t>
  </si>
  <si>
    <t>발안</t>
  </si>
  <si>
    <t>5/5</t>
  </si>
  <si>
    <t>학익</t>
  </si>
  <si>
    <t>물량초과</t>
  </si>
  <si>
    <t>어경선</t>
  </si>
  <si>
    <t>5/1</t>
  </si>
  <si>
    <t>천안+백석</t>
  </si>
  <si>
    <t>한영수</t>
  </si>
  <si>
    <t>5/4</t>
  </si>
  <si>
    <t>5/9</t>
  </si>
  <si>
    <t>두정+백석</t>
  </si>
  <si>
    <t>5/15</t>
  </si>
  <si>
    <t>5/28</t>
  </si>
  <si>
    <t>서이천</t>
  </si>
  <si>
    <t>공주</t>
  </si>
  <si>
    <t>물량과다</t>
  </si>
  <si>
    <t>인천병방</t>
  </si>
  <si>
    <t>북가좌</t>
  </si>
  <si>
    <t>파주동패</t>
  </si>
  <si>
    <t>오픈점</t>
  </si>
  <si>
    <t>구월/병방/박촌</t>
  </si>
  <si>
    <t>김포사우</t>
  </si>
  <si>
    <t>김기홍</t>
  </si>
  <si>
    <t>원주/홍천</t>
  </si>
  <si>
    <t>피용희</t>
  </si>
  <si>
    <t>창현</t>
  </si>
  <si>
    <t>수원애경/수원매현</t>
  </si>
  <si>
    <t>목7</t>
  </si>
  <si>
    <t>안성</t>
  </si>
  <si>
    <t>목동7</t>
  </si>
  <si>
    <t>서인천/산곡</t>
  </si>
  <si>
    <t>진환</t>
  </si>
  <si>
    <t>이천</t>
  </si>
  <si>
    <t>하남</t>
  </si>
  <si>
    <t>연계배송(덕풍점)</t>
  </si>
  <si>
    <t>피용희</t>
  </si>
  <si>
    <t>명일</t>
  </si>
  <si>
    <t>연계배송(암사점)</t>
  </si>
  <si>
    <t>연계배송(가락점)</t>
  </si>
  <si>
    <t>권창용</t>
  </si>
  <si>
    <t>중부</t>
  </si>
  <si>
    <t>5월4일</t>
  </si>
  <si>
    <t>청주사직</t>
  </si>
  <si>
    <t>적재량초과</t>
  </si>
  <si>
    <t>김인제</t>
  </si>
  <si>
    <t>5월23일</t>
  </si>
  <si>
    <t>연계</t>
  </si>
  <si>
    <t>인천</t>
  </si>
  <si>
    <t>5월 4일</t>
  </si>
  <si>
    <t>범박</t>
  </si>
  <si>
    <t>5월 1일</t>
  </si>
  <si>
    <t>고양식사</t>
  </si>
  <si>
    <t>물량 과다</t>
  </si>
  <si>
    <t>전영근</t>
  </si>
  <si>
    <t>5월11일</t>
  </si>
  <si>
    <t>전주호성</t>
  </si>
  <si>
    <t>임익성</t>
  </si>
  <si>
    <t>● C마켓</t>
  </si>
  <si>
    <t>배송</t>
  </si>
  <si>
    <t>차번</t>
  </si>
  <si>
    <t>비고</t>
  </si>
  <si>
    <t>합계</t>
  </si>
  <si>
    <t>SM마두-&gt;상수홍대점</t>
  </si>
  <si>
    <t>SM광명-&gt;금천유진점</t>
  </si>
  <si>
    <t>SM광명-&gt;온수현대</t>
  </si>
  <si>
    <t>합계</t>
  </si>
  <si>
    <t>● 통합배송</t>
  </si>
  <si>
    <t>통합배송구간</t>
  </si>
  <si>
    <t>방화/발산(공산)</t>
  </si>
  <si>
    <t>김상욱</t>
  </si>
  <si>
    <t>&lt;용인센터 배송루트별 분석(12년.5월)&gt;</t>
  </si>
  <si>
    <t>5월 1일</t>
  </si>
  <si>
    <t>5월 1일</t>
  </si>
  <si>
    <t>5월 2일</t>
  </si>
  <si>
    <t>5월 4일</t>
  </si>
  <si>
    <t>5월 5일</t>
  </si>
  <si>
    <t>5월11일</t>
  </si>
  <si>
    <t>5월15일</t>
  </si>
  <si>
    <t>5월19일</t>
  </si>
  <si>
    <t>5월23일</t>
  </si>
  <si>
    <t>5월31일</t>
  </si>
  <si>
    <t>담배권</t>
  </si>
  <si>
    <t>올림픽공원,경기장</t>
  </si>
  <si>
    <t>배송박스 회수</t>
  </si>
  <si>
    <t>분당이매,올림픽공원</t>
  </si>
  <si>
    <t>율동공원</t>
  </si>
  <si>
    <t>석촌희망점</t>
  </si>
  <si>
    <t>용인유신</t>
  </si>
  <si>
    <t>둔전영재</t>
  </si>
  <si>
    <t>잠실경기장</t>
  </si>
  <si>
    <t>하남산곡점</t>
  </si>
  <si>
    <t>판교유스데이스</t>
  </si>
  <si>
    <t>성남드림점</t>
  </si>
  <si>
    <t>이대직(4967)</t>
  </si>
  <si>
    <t>김성용(7784)</t>
  </si>
  <si>
    <t>김형종(6241)</t>
  </si>
  <si>
    <t>차민호(7781)</t>
  </si>
  <si>
    <t>윤화식(7730)</t>
  </si>
  <si>
    <t>강동우성,강동타운,샹떼빌,성내중대</t>
  </si>
  <si>
    <t>물량과다</t>
  </si>
  <si>
    <t>김형종(6241)</t>
  </si>
  <si>
    <t>김홍기</t>
  </si>
  <si>
    <t>장용환</t>
  </si>
  <si>
    <t>김홍기</t>
  </si>
  <si>
    <t>어경선</t>
  </si>
  <si>
    <t>한영수</t>
  </si>
  <si>
    <t>전영근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</si>
</sst>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_-* #,##0.00_-;\-* #,##0.00_-;_-* &quot;-&quot;_-;_-@_-"/>
    <numFmt numFmtId="179" formatCode="#,##0_);[Red]\(#,##0\)"/>
    <numFmt numFmtId="180" formatCode="0.0_);[Red]\(0.0\)"/>
    <numFmt numFmtId="181" formatCode="#,##0_ "/>
    <numFmt numFmtId="182" formatCode="_-* #,##0_-;\-* #,##0_-;_-* \-_-;_-@_-"/>
    <numFmt numFmtId="183" formatCode="0.0_ "/>
    <numFmt numFmtId="184" formatCode="m&quot;월&quot;\ d&quot;일&quot;"/>
    <numFmt numFmtId="185" formatCode="0_);[Red]\(0\)"/>
    <numFmt numFmtId="186" formatCode="0.0%"/>
    <numFmt numFmtId="187" formatCode="0.00_ "/>
    <numFmt numFmtId="188" formatCode="#\ &quot;대&quot;"/>
    <numFmt numFmtId="189" formatCode="0_ "/>
    <numFmt numFmtId="190" formatCode="_-* #,##0_-;\-* #,##0_-;_-* &quot;-&quot;??_-;_-@_-"/>
    <numFmt numFmtId="191" formatCode="m&quot;월&quot;\ d&quot;일&quot;;@"/>
    <numFmt numFmtId="192" formatCode="[$-412]yyyy&quot;년&quot;\ m&quot;월&quot;\ d&quot;일&quot;\ dddd"/>
    <numFmt numFmtId="193" formatCode="[$-412]AM/PM\ h:mm:ss"/>
    <numFmt numFmtId="194" formatCode="#,##0.0;[Red]#,##0.0"/>
    <numFmt numFmtId="195" formatCode="_-* #,##0.0_-;\-* #,##0.0_-;_-* &quot;-&quot;_-;_-@_-"/>
    <numFmt numFmtId="196" formatCode="_-* #,##0.0_-;\-* #,##0.0_-;_-* &quot;-&quot;?_-;_-@_-"/>
  </numFmts>
  <fonts count="55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sz val="11"/>
      <name val="돋움체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Arial"/>
      <family val="2"/>
    </font>
    <font>
      <b/>
      <u val="single"/>
      <sz val="11"/>
      <name val="돋움체"/>
      <family val="3"/>
    </font>
    <font>
      <sz val="11"/>
      <color indexed="8"/>
      <name val="돋움체"/>
      <family val="3"/>
    </font>
    <font>
      <b/>
      <sz val="11"/>
      <name val="돋움체"/>
      <family val="3"/>
    </font>
    <font>
      <b/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체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27" borderId="0" applyNumberFormat="0" applyBorder="0" applyAlignment="0" applyProtection="0"/>
    <xf numFmtId="0" fontId="13" fillId="19" borderId="0" applyNumberFormat="0" applyBorder="0" applyAlignment="0" applyProtection="0"/>
    <xf numFmtId="0" fontId="36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39" borderId="0" applyNumberFormat="0" applyBorder="0" applyAlignment="0" applyProtection="0"/>
    <xf numFmtId="0" fontId="36" fillId="40" borderId="0" applyNumberFormat="0" applyBorder="0" applyAlignment="0" applyProtection="0"/>
    <xf numFmtId="0" fontId="13" fillId="29" borderId="0" applyNumberFormat="0" applyBorder="0" applyAlignment="0" applyProtection="0"/>
    <xf numFmtId="0" fontId="36" fillId="41" borderId="0" applyNumberFormat="0" applyBorder="0" applyAlignment="0" applyProtection="0"/>
    <xf numFmtId="0" fontId="13" fillId="31" borderId="0" applyNumberFormat="0" applyBorder="0" applyAlignment="0" applyProtection="0"/>
    <xf numFmtId="0" fontId="36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4" borderId="1" applyNumberFormat="0" applyAlignment="0" applyProtection="0"/>
    <xf numFmtId="0" fontId="15" fillId="45" borderId="2" applyNumberFormat="0" applyAlignment="0" applyProtection="0"/>
    <xf numFmtId="0" fontId="39" fillId="46" borderId="0" applyNumberFormat="0" applyBorder="0" applyAlignment="0" applyProtection="0"/>
    <xf numFmtId="0" fontId="16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0" applyNumberFormat="0" applyBorder="0" applyAlignment="0" applyProtection="0"/>
    <xf numFmtId="0" fontId="17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51" borderId="5" applyNumberFormat="0" applyAlignment="0" applyProtection="0"/>
    <xf numFmtId="0" fontId="19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" fillId="0" borderId="10" applyNumberFormat="0" applyFill="0" applyAlignment="0" applyProtection="0"/>
    <xf numFmtId="0" fontId="46" fillId="53" borderId="1" applyNumberFormat="0" applyAlignment="0" applyProtection="0"/>
    <xf numFmtId="0" fontId="21" fillId="13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0" fontId="49" fillId="0" borderId="13" applyNumberFormat="0" applyFill="0" applyAlignment="0" applyProtection="0"/>
    <xf numFmtId="0" fontId="24" fillId="0" borderId="14" applyNumberFormat="0" applyFill="0" applyAlignment="0" applyProtection="0"/>
    <xf numFmtId="0" fontId="50" fillId="0" borderId="15" applyNumberFormat="0" applyFill="0" applyAlignment="0" applyProtection="0"/>
    <xf numFmtId="0" fontId="25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6" fillId="7" borderId="0" applyNumberFormat="0" applyBorder="0" applyAlignment="0" applyProtection="0"/>
    <xf numFmtId="0" fontId="52" fillId="44" borderId="17" applyNumberFormat="0" applyAlignment="0" applyProtection="0"/>
    <xf numFmtId="0" fontId="27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41" fontId="6" fillId="0" borderId="0" xfId="81" applyFont="1" applyFill="1" applyAlignment="1">
      <alignment horizontal="center" vertical="center"/>
    </xf>
    <xf numFmtId="41" fontId="6" fillId="0" borderId="19" xfId="81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41" fontId="6" fillId="0" borderId="0" xfId="81" applyFont="1" applyFill="1" applyAlignment="1">
      <alignment horizontal="left" vertical="center"/>
    </xf>
    <xf numFmtId="41" fontId="6" fillId="56" borderId="19" xfId="81" applyFont="1" applyFill="1" applyBorder="1" applyAlignment="1">
      <alignment horizontal="center" vertical="center"/>
    </xf>
    <xf numFmtId="41" fontId="8" fillId="56" borderId="19" xfId="8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55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6" fillId="0" borderId="20" xfId="81" applyFont="1" applyFill="1" applyBorder="1" applyAlignment="1">
      <alignment horizontal="center" vertical="center"/>
    </xf>
    <xf numFmtId="41" fontId="28" fillId="0" borderId="19" xfId="84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1" fontId="29" fillId="0" borderId="0" xfId="8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1" fontId="31" fillId="0" borderId="21" xfId="8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41" fontId="54" fillId="0" borderId="22" xfId="81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181" fontId="11" fillId="55" borderId="19" xfId="110" applyNumberFormat="1" applyFont="1" applyFill="1" applyBorder="1" applyAlignment="1">
      <alignment horizontal="center"/>
      <protection/>
    </xf>
    <xf numFmtId="0" fontId="54" fillId="0" borderId="19" xfId="0" applyFont="1" applyBorder="1" applyAlignment="1">
      <alignment horizontal="center"/>
    </xf>
    <xf numFmtId="49" fontId="30" fillId="55" borderId="19" xfId="0" applyNumberFormat="1" applyFont="1" applyFill="1" applyBorder="1" applyAlignment="1">
      <alignment horizontal="center"/>
    </xf>
    <xf numFmtId="194" fontId="11" fillId="55" borderId="19" xfId="110" applyNumberFormat="1" applyFont="1" applyFill="1" applyBorder="1" applyAlignment="1">
      <alignment horizontal="center"/>
      <protection/>
    </xf>
    <xf numFmtId="181" fontId="30" fillId="55" borderId="19" xfId="0" applyNumberFormat="1" applyFont="1" applyFill="1" applyBorder="1" applyAlignment="1">
      <alignment horizontal="center"/>
    </xf>
    <xf numFmtId="41" fontId="30" fillId="55" borderId="19" xfId="81" applyFont="1" applyFill="1" applyBorder="1" applyAlignment="1">
      <alignment horizontal="center"/>
    </xf>
    <xf numFmtId="181" fontId="30" fillId="55" borderId="19" xfId="110" applyNumberFormat="1" applyFont="1" applyFill="1" applyBorder="1" applyAlignment="1">
      <alignment horizontal="center"/>
      <protection/>
    </xf>
    <xf numFmtId="41" fontId="11" fillId="55" borderId="19" xfId="81" applyFont="1" applyFill="1" applyBorder="1" applyAlignment="1">
      <alignment horizontal="center"/>
    </xf>
    <xf numFmtId="0" fontId="11" fillId="55" borderId="19" xfId="110" applyFont="1" applyFill="1" applyBorder="1" applyAlignment="1">
      <alignment horizontal="center" vertical="center"/>
      <protection/>
    </xf>
    <xf numFmtId="0" fontId="54" fillId="55" borderId="19" xfId="0" applyFont="1" applyFill="1" applyBorder="1" applyAlignment="1">
      <alignment horizontal="center" vertical="center"/>
    </xf>
    <xf numFmtId="14" fontId="54" fillId="55" borderId="19" xfId="0" applyNumberFormat="1" applyFont="1" applyFill="1" applyBorder="1" applyAlignment="1">
      <alignment horizontal="center" vertical="center"/>
    </xf>
    <xf numFmtId="41" fontId="11" fillId="55" borderId="19" xfId="81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1" fontId="11" fillId="0" borderId="19" xfId="8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181" fontId="11" fillId="55" borderId="19" xfId="0" applyNumberFormat="1" applyFont="1" applyFill="1" applyBorder="1" applyAlignment="1">
      <alignment horizontal="center"/>
    </xf>
    <xf numFmtId="176" fontId="11" fillId="0" borderId="19" xfId="115" applyNumberFormat="1" applyFont="1" applyFill="1" applyBorder="1" applyAlignment="1">
      <alignment horizontal="center" vertical="center"/>
      <protection/>
    </xf>
    <xf numFmtId="180" fontId="11" fillId="0" borderId="19" xfId="81" applyNumberFormat="1" applyFont="1" applyFill="1" applyBorder="1" applyAlignment="1">
      <alignment horizontal="center" vertical="center"/>
    </xf>
    <xf numFmtId="0" fontId="11" fillId="0" borderId="19" xfId="115" applyFont="1" applyFill="1" applyBorder="1" applyAlignment="1">
      <alignment horizontal="center" vertical="center"/>
      <protection/>
    </xf>
    <xf numFmtId="41" fontId="11" fillId="0" borderId="19" xfId="81" applyFont="1" applyFill="1" applyBorder="1" applyAlignment="1">
      <alignment horizontal="center" vertical="center"/>
    </xf>
    <xf numFmtId="0" fontId="11" fillId="0" borderId="19" xfId="114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19" xfId="81" applyNumberFormat="1" applyFont="1" applyFill="1" applyBorder="1" applyAlignment="1">
      <alignment horizontal="center" vertical="center"/>
    </xf>
    <xf numFmtId="41" fontId="54" fillId="0" borderId="0" xfId="81" applyFont="1" applyAlignment="1">
      <alignment horizontal="center"/>
    </xf>
    <xf numFmtId="0" fontId="0" fillId="0" borderId="0" xfId="0" applyFill="1" applyAlignment="1">
      <alignment vertical="center"/>
    </xf>
    <xf numFmtId="41" fontId="12" fillId="0" borderId="23" xfId="82" applyFont="1" applyFill="1" applyBorder="1" applyAlignment="1">
      <alignment horizontal="center" vertical="center"/>
    </xf>
    <xf numFmtId="0" fontId="12" fillId="0" borderId="19" xfId="110" applyFont="1" applyFill="1" applyBorder="1" applyAlignment="1">
      <alignment horizontal="center" vertical="center"/>
      <protection/>
    </xf>
    <xf numFmtId="41" fontId="12" fillId="0" borderId="19" xfId="82" applyFont="1" applyFill="1" applyBorder="1" applyAlignment="1">
      <alignment horizontal="center" vertical="center"/>
    </xf>
    <xf numFmtId="0" fontId="9" fillId="0" borderId="23" xfId="110" applyFont="1" applyFill="1" applyBorder="1" applyAlignment="1">
      <alignment horizontal="left" vertical="center"/>
      <protection/>
    </xf>
    <xf numFmtId="0" fontId="12" fillId="0" borderId="23" xfId="110" applyFont="1" applyFill="1" applyBorder="1" applyAlignment="1">
      <alignment horizontal="left" vertical="center"/>
      <protection/>
    </xf>
    <xf numFmtId="0" fontId="12" fillId="0" borderId="19" xfId="111" applyFont="1" applyFill="1" applyBorder="1" applyAlignment="1">
      <alignment horizontal="center" vertical="center"/>
      <protection/>
    </xf>
    <xf numFmtId="41" fontId="12" fillId="0" borderId="19" xfId="83" applyFont="1" applyFill="1" applyBorder="1" applyAlignment="1">
      <alignment horizontal="center" vertical="center"/>
    </xf>
    <xf numFmtId="41" fontId="0" fillId="0" borderId="19" xfId="0" applyNumberFormat="1" applyBorder="1" applyAlignment="1">
      <alignment vertical="center"/>
    </xf>
    <xf numFmtId="0" fontId="32" fillId="0" borderId="24" xfId="111" applyFont="1" applyFill="1" applyBorder="1" applyAlignment="1">
      <alignment horizontal="center" vertical="center"/>
      <protection/>
    </xf>
    <xf numFmtId="41" fontId="32" fillId="0" borderId="19" xfId="83" applyFont="1" applyFill="1" applyBorder="1" applyAlignment="1">
      <alignment horizontal="center" vertical="center"/>
    </xf>
    <xf numFmtId="0" fontId="32" fillId="0" borderId="19" xfId="111" applyFont="1" applyFill="1" applyBorder="1" applyAlignment="1">
      <alignment horizontal="center" vertical="center"/>
      <protection/>
    </xf>
    <xf numFmtId="41" fontId="10" fillId="0" borderId="19" xfId="84" applyFont="1" applyFill="1" applyBorder="1" applyAlignment="1">
      <alignment horizontal="center" vertical="center"/>
    </xf>
    <xf numFmtId="41" fontId="9" fillId="0" borderId="19" xfId="8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/>
    </xf>
    <xf numFmtId="0" fontId="9" fillId="55" borderId="19" xfId="0" applyNumberFormat="1" applyFont="1" applyFill="1" applyBorder="1" applyAlignment="1">
      <alignment horizontal="center" vertical="center"/>
    </xf>
    <xf numFmtId="0" fontId="9" fillId="57" borderId="19" xfId="116" applyFont="1" applyFill="1" applyBorder="1" applyAlignment="1">
      <alignment horizontal="center" vertical="center"/>
      <protection/>
    </xf>
    <xf numFmtId="180" fontId="9" fillId="57" borderId="19" xfId="116" applyNumberFormat="1" applyFont="1" applyFill="1" applyBorder="1" applyAlignment="1">
      <alignment horizontal="center" vertical="center"/>
      <protection/>
    </xf>
    <xf numFmtId="41" fontId="9" fillId="57" borderId="19" xfId="8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178" fontId="6" fillId="0" borderId="0" xfId="81" applyNumberFormat="1" applyFont="1" applyFill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41" fontId="9" fillId="57" borderId="24" xfId="81" applyFont="1" applyFill="1" applyBorder="1" applyAlignment="1">
      <alignment horizontal="center" vertical="center"/>
    </xf>
    <xf numFmtId="0" fontId="54" fillId="55" borderId="0" xfId="0" applyFont="1" applyFill="1" applyAlignment="1">
      <alignment horizontal="center" vertical="center"/>
    </xf>
    <xf numFmtId="41" fontId="54" fillId="0" borderId="19" xfId="81" applyFont="1" applyBorder="1" applyAlignment="1">
      <alignment horizontal="center"/>
    </xf>
    <xf numFmtId="4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23" xfId="111" applyFont="1" applyFill="1" applyBorder="1" applyAlignment="1">
      <alignment horizontal="center" vertical="center"/>
      <protection/>
    </xf>
    <xf numFmtId="0" fontId="32" fillId="0" borderId="24" xfId="111" applyFont="1" applyFill="1" applyBorder="1" applyAlignment="1">
      <alignment horizontal="center" vertical="center"/>
      <protection/>
    </xf>
    <xf numFmtId="41" fontId="7" fillId="55" borderId="0" xfId="81" applyFont="1" applyFill="1" applyAlignment="1">
      <alignment horizontal="left" vertical="center"/>
    </xf>
    <xf numFmtId="41" fontId="6" fillId="0" borderId="20" xfId="81" applyFont="1" applyFill="1" applyBorder="1" applyAlignment="1">
      <alignment horizontal="center" vertical="center"/>
    </xf>
  </cellXfs>
  <cellStyles count="104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백분율 2" xfId="72"/>
    <cellStyle name="백분율 3" xfId="73"/>
    <cellStyle name="보통" xfId="74"/>
    <cellStyle name="보통 2" xfId="75"/>
    <cellStyle name="설명 텍스트" xfId="76"/>
    <cellStyle name="설명 텍스트 2" xfId="77"/>
    <cellStyle name="셀 확인" xfId="78"/>
    <cellStyle name="셀 확인 2" xfId="79"/>
    <cellStyle name="Comma" xfId="80"/>
    <cellStyle name="Comma [0]" xfId="81"/>
    <cellStyle name="쉼표 [0] 2" xfId="82"/>
    <cellStyle name="쉼표 [0] 3" xfId="83"/>
    <cellStyle name="쉼표 [0] 4" xfId="84"/>
    <cellStyle name="연결된 셀" xfId="85"/>
    <cellStyle name="연결된 셀 2" xfId="86"/>
    <cellStyle name="Followed Hyperlink" xfId="87"/>
    <cellStyle name="요약" xfId="88"/>
    <cellStyle name="요약 2" xfId="89"/>
    <cellStyle name="입력" xfId="90"/>
    <cellStyle name="입력 2" xfId="91"/>
    <cellStyle name="제목" xfId="92"/>
    <cellStyle name="제목 1" xfId="93"/>
    <cellStyle name="제목 1 2" xfId="94"/>
    <cellStyle name="제목 2" xfId="95"/>
    <cellStyle name="제목 2 2" xfId="96"/>
    <cellStyle name="제목 3" xfId="97"/>
    <cellStyle name="제목 3 2" xfId="98"/>
    <cellStyle name="제목 4" xfId="99"/>
    <cellStyle name="제목 4 2" xfId="100"/>
    <cellStyle name="제목 5" xfId="101"/>
    <cellStyle name="제목 6" xfId="102"/>
    <cellStyle name="좋음" xfId="103"/>
    <cellStyle name="좋음 2" xfId="104"/>
    <cellStyle name="출력" xfId="105"/>
    <cellStyle name="출력 2" xfId="106"/>
    <cellStyle name="Currency" xfId="107"/>
    <cellStyle name="Currency [0]" xfId="108"/>
    <cellStyle name="표준 2" xfId="109"/>
    <cellStyle name="표준 2 2" xfId="110"/>
    <cellStyle name="표준 3" xfId="111"/>
    <cellStyle name="표준 4" xfId="112"/>
    <cellStyle name="표준 5" xfId="113"/>
    <cellStyle name="표준_4월용차료정산" xfId="114"/>
    <cellStyle name="표준_4월용차료정산#3" xfId="115"/>
    <cellStyle name="표준_4월용차료정산_2011년 용인센터 용차사용내역" xfId="116"/>
    <cellStyle name="Hyperlink" xfId="117"/>
  </cellStyles>
  <dxfs count="4">
    <dxf>
      <fill>
        <patternFill>
          <bgColor indexed="44"/>
        </patternFill>
      </fill>
    </dxf>
    <dxf>
      <font>
        <color indexed="8"/>
      </font>
      <fill>
        <patternFill>
          <bgColor indexed="47"/>
        </patternFill>
      </fill>
    </dxf>
    <dxf>
      <fill>
        <patternFill>
          <bgColor indexed="13"/>
        </patternFill>
      </fill>
    </dxf>
    <dxf>
      <font>
        <color rgb="FF00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D52" sqref="D51:D52"/>
    </sheetView>
  </sheetViews>
  <sheetFormatPr defaultColWidth="8.88671875" defaultRowHeight="13.5"/>
  <cols>
    <col min="1" max="1" width="6.5546875" style="20" customWidth="1"/>
    <col min="2" max="3" width="6.6640625" style="20" bestFit="1" customWidth="1"/>
    <col min="4" max="4" width="10.21484375" style="20" bestFit="1" customWidth="1"/>
    <col min="5" max="5" width="7.5546875" style="20" bestFit="1" customWidth="1"/>
    <col min="6" max="6" width="17.10546875" style="20" bestFit="1" customWidth="1"/>
    <col min="7" max="7" width="12.21484375" style="54" bestFit="1" customWidth="1"/>
    <col min="8" max="8" width="16.10546875" style="20" bestFit="1" customWidth="1"/>
    <col min="9" max="9" width="8.4453125" style="20" bestFit="1" customWidth="1"/>
    <col min="10" max="10" width="10.21484375" style="20" bestFit="1" customWidth="1"/>
    <col min="11" max="16384" width="8.88671875" style="20" customWidth="1"/>
  </cols>
  <sheetData>
    <row r="1" spans="1:9" ht="13.5">
      <c r="A1" s="17" t="s">
        <v>25</v>
      </c>
      <c r="B1" s="18"/>
      <c r="C1" s="18"/>
      <c r="D1" s="18"/>
      <c r="E1" s="18"/>
      <c r="F1" s="18"/>
      <c r="G1" s="19"/>
      <c r="H1" s="18"/>
      <c r="I1" s="18"/>
    </row>
    <row r="2" spans="1:9" ht="15.75" customHeight="1">
      <c r="A2" s="75" t="s">
        <v>26</v>
      </c>
      <c r="B2" s="22"/>
      <c r="C2" s="21"/>
      <c r="D2" s="22"/>
      <c r="E2" s="22"/>
      <c r="F2" s="22"/>
      <c r="G2" s="23"/>
      <c r="H2" s="22"/>
      <c r="I2" s="24"/>
    </row>
    <row r="3" spans="1:10" ht="15.75" customHeight="1">
      <c r="A3" s="25" t="s">
        <v>27</v>
      </c>
      <c r="B3" s="25" t="s">
        <v>28</v>
      </c>
      <c r="C3" s="25" t="s">
        <v>29</v>
      </c>
      <c r="D3" s="25" t="s">
        <v>30</v>
      </c>
      <c r="E3" s="25" t="s">
        <v>31</v>
      </c>
      <c r="F3" s="25" t="s">
        <v>32</v>
      </c>
      <c r="G3" s="26" t="s">
        <v>33</v>
      </c>
      <c r="H3" s="25" t="s">
        <v>34</v>
      </c>
      <c r="I3" s="27" t="s">
        <v>0</v>
      </c>
      <c r="J3" s="27" t="s">
        <v>35</v>
      </c>
    </row>
    <row r="4" spans="1:10" ht="15.75" customHeight="1">
      <c r="A4" s="28">
        <v>8</v>
      </c>
      <c r="B4" s="38" t="s">
        <v>15</v>
      </c>
      <c r="C4" s="28" t="s">
        <v>50</v>
      </c>
      <c r="D4" s="39">
        <v>41033</v>
      </c>
      <c r="E4" s="38">
        <v>5</v>
      </c>
      <c r="F4" s="38" t="s">
        <v>51</v>
      </c>
      <c r="G4" s="40">
        <v>20000</v>
      </c>
      <c r="H4" s="38" t="s">
        <v>52</v>
      </c>
      <c r="I4" s="30">
        <v>1569</v>
      </c>
      <c r="J4" s="30" t="s">
        <v>14</v>
      </c>
    </row>
    <row r="5" spans="1:10" ht="15.75" customHeight="1">
      <c r="A5" s="28">
        <v>9</v>
      </c>
      <c r="B5" s="38" t="s">
        <v>15</v>
      </c>
      <c r="C5" s="28" t="s">
        <v>50</v>
      </c>
      <c r="D5" s="39">
        <v>41054</v>
      </c>
      <c r="E5" s="38">
        <v>5</v>
      </c>
      <c r="F5" s="38" t="s">
        <v>51</v>
      </c>
      <c r="G5" s="40">
        <v>20000</v>
      </c>
      <c r="H5" s="38" t="s">
        <v>52</v>
      </c>
      <c r="I5" s="30">
        <v>1569</v>
      </c>
      <c r="J5" s="30" t="s">
        <v>14</v>
      </c>
    </row>
    <row r="6" spans="1:10" ht="15.75" customHeight="1">
      <c r="A6" s="28">
        <v>10</v>
      </c>
      <c r="B6" s="38" t="s">
        <v>15</v>
      </c>
      <c r="C6" s="28" t="s">
        <v>50</v>
      </c>
      <c r="D6" s="39">
        <v>41055</v>
      </c>
      <c r="E6" s="38">
        <v>5</v>
      </c>
      <c r="F6" s="38" t="s">
        <v>51</v>
      </c>
      <c r="G6" s="40">
        <v>20000</v>
      </c>
      <c r="H6" s="38" t="s">
        <v>52</v>
      </c>
      <c r="I6" s="30">
        <v>1569</v>
      </c>
      <c r="J6" s="30" t="s">
        <v>14</v>
      </c>
    </row>
    <row r="7" spans="1:10" ht="15.75" customHeight="1">
      <c r="A7" s="28">
        <v>35</v>
      </c>
      <c r="B7" s="46" t="s">
        <v>68</v>
      </c>
      <c r="C7" s="30" t="s">
        <v>77</v>
      </c>
      <c r="D7" s="47" t="s">
        <v>78</v>
      </c>
      <c r="E7" s="48">
        <v>3.5</v>
      </c>
      <c r="F7" s="49" t="s">
        <v>79</v>
      </c>
      <c r="G7" s="50">
        <v>50000</v>
      </c>
      <c r="H7" s="49" t="s">
        <v>80</v>
      </c>
      <c r="I7" s="49">
        <v>1569</v>
      </c>
      <c r="J7" s="49" t="s">
        <v>81</v>
      </c>
    </row>
    <row r="8" spans="1:10" ht="15.75" customHeight="1">
      <c r="A8" s="28">
        <v>36</v>
      </c>
      <c r="B8" s="49" t="s">
        <v>68</v>
      </c>
      <c r="C8" s="30" t="s">
        <v>77</v>
      </c>
      <c r="D8" s="47" t="s">
        <v>82</v>
      </c>
      <c r="E8" s="48" t="s">
        <v>83</v>
      </c>
      <c r="F8" s="49" t="s">
        <v>79</v>
      </c>
      <c r="G8" s="50">
        <v>30000</v>
      </c>
      <c r="H8" s="49" t="s">
        <v>80</v>
      </c>
      <c r="I8" s="49">
        <v>1569</v>
      </c>
      <c r="J8" s="49" t="s">
        <v>81</v>
      </c>
    </row>
    <row r="9" spans="1:10" ht="15.75" customHeight="1">
      <c r="A9" s="28">
        <v>37</v>
      </c>
      <c r="B9" s="49" t="s">
        <v>68</v>
      </c>
      <c r="C9" s="30" t="s">
        <v>77</v>
      </c>
      <c r="D9" s="47" t="s">
        <v>91</v>
      </c>
      <c r="E9" s="48" t="s">
        <v>83</v>
      </c>
      <c r="F9" s="49" t="s">
        <v>92</v>
      </c>
      <c r="G9" s="50">
        <v>30000</v>
      </c>
      <c r="H9" s="49" t="s">
        <v>80</v>
      </c>
      <c r="I9" s="49">
        <v>1611</v>
      </c>
      <c r="J9" s="49" t="s">
        <v>93</v>
      </c>
    </row>
    <row r="10" spans="1:10" ht="15.75" customHeight="1">
      <c r="A10" s="28">
        <v>11</v>
      </c>
      <c r="B10" s="38" t="s">
        <v>15</v>
      </c>
      <c r="C10" s="28" t="s">
        <v>50</v>
      </c>
      <c r="D10" s="39">
        <v>41034</v>
      </c>
      <c r="E10" s="38">
        <v>5</v>
      </c>
      <c r="F10" s="38" t="s">
        <v>53</v>
      </c>
      <c r="G10" s="40">
        <v>20000</v>
      </c>
      <c r="H10" s="38" t="s">
        <v>52</v>
      </c>
      <c r="I10" s="30">
        <v>4084</v>
      </c>
      <c r="J10" s="30" t="s">
        <v>16</v>
      </c>
    </row>
    <row r="11" spans="1:10" ht="15.75" customHeight="1">
      <c r="A11" s="28">
        <v>12</v>
      </c>
      <c r="B11" s="38" t="s">
        <v>15</v>
      </c>
      <c r="C11" s="28" t="s">
        <v>50</v>
      </c>
      <c r="D11" s="39">
        <v>41041</v>
      </c>
      <c r="E11" s="38">
        <v>5</v>
      </c>
      <c r="F11" s="38" t="s">
        <v>54</v>
      </c>
      <c r="G11" s="40">
        <v>20000</v>
      </c>
      <c r="H11" s="38" t="s">
        <v>52</v>
      </c>
      <c r="I11" s="30">
        <v>4084</v>
      </c>
      <c r="J11" s="30" t="s">
        <v>16</v>
      </c>
    </row>
    <row r="12" spans="1:10" ht="15.75" customHeight="1">
      <c r="A12" s="28">
        <v>13</v>
      </c>
      <c r="B12" s="38" t="s">
        <v>15</v>
      </c>
      <c r="C12" s="28" t="s">
        <v>50</v>
      </c>
      <c r="D12" s="39">
        <v>41055</v>
      </c>
      <c r="E12" s="38">
        <v>2.5</v>
      </c>
      <c r="F12" s="38" t="s">
        <v>55</v>
      </c>
      <c r="G12" s="40">
        <v>133000</v>
      </c>
      <c r="H12" s="38" t="s">
        <v>56</v>
      </c>
      <c r="I12" s="30">
        <v>4084</v>
      </c>
      <c r="J12" s="30" t="s">
        <v>16</v>
      </c>
    </row>
    <row r="13" spans="1:10" ht="15.75" customHeight="1">
      <c r="A13" s="28">
        <v>14</v>
      </c>
      <c r="B13" s="38" t="s">
        <v>15</v>
      </c>
      <c r="C13" s="28" t="s">
        <v>50</v>
      </c>
      <c r="D13" s="39">
        <v>41033</v>
      </c>
      <c r="E13" s="38">
        <v>5</v>
      </c>
      <c r="F13" s="38" t="s">
        <v>54</v>
      </c>
      <c r="G13" s="40">
        <v>20000</v>
      </c>
      <c r="H13" s="38" t="s">
        <v>52</v>
      </c>
      <c r="I13" s="30">
        <v>4093</v>
      </c>
      <c r="J13" s="30" t="s">
        <v>20</v>
      </c>
    </row>
    <row r="14" spans="1:10" ht="15.75" customHeight="1">
      <c r="A14" s="28">
        <v>15</v>
      </c>
      <c r="B14" s="38" t="s">
        <v>15</v>
      </c>
      <c r="C14" s="28" t="s">
        <v>50</v>
      </c>
      <c r="D14" s="39">
        <v>41034</v>
      </c>
      <c r="E14" s="38">
        <v>5</v>
      </c>
      <c r="F14" s="38" t="s">
        <v>54</v>
      </c>
      <c r="G14" s="40">
        <v>20000</v>
      </c>
      <c r="H14" s="38" t="s">
        <v>52</v>
      </c>
      <c r="I14" s="30">
        <v>4093</v>
      </c>
      <c r="J14" s="30" t="s">
        <v>20</v>
      </c>
    </row>
    <row r="15" spans="1:10" ht="15.75" customHeight="1">
      <c r="A15" s="28">
        <v>16</v>
      </c>
      <c r="B15" s="38" t="s">
        <v>15</v>
      </c>
      <c r="C15" s="28" t="s">
        <v>50</v>
      </c>
      <c r="D15" s="39">
        <v>41040</v>
      </c>
      <c r="E15" s="38">
        <v>5</v>
      </c>
      <c r="F15" s="38" t="s">
        <v>54</v>
      </c>
      <c r="G15" s="40">
        <v>20000</v>
      </c>
      <c r="H15" s="38" t="s">
        <v>52</v>
      </c>
      <c r="I15" s="30">
        <v>4093</v>
      </c>
      <c r="J15" s="30" t="s">
        <v>20</v>
      </c>
    </row>
    <row r="16" spans="1:10" ht="15.75" customHeight="1">
      <c r="A16" s="28">
        <v>17</v>
      </c>
      <c r="B16" s="38" t="s">
        <v>15</v>
      </c>
      <c r="C16" s="28" t="s">
        <v>50</v>
      </c>
      <c r="D16" s="39">
        <v>41041</v>
      </c>
      <c r="E16" s="38">
        <v>3.5</v>
      </c>
      <c r="F16" s="38" t="s">
        <v>57</v>
      </c>
      <c r="G16" s="40">
        <v>112000</v>
      </c>
      <c r="H16" s="38" t="s">
        <v>52</v>
      </c>
      <c r="I16" s="30">
        <v>4093</v>
      </c>
      <c r="J16" s="30" t="s">
        <v>20</v>
      </c>
    </row>
    <row r="17" spans="1:10" ht="15.75" customHeight="1">
      <c r="A17" s="28">
        <v>18</v>
      </c>
      <c r="B17" s="38" t="s">
        <v>15</v>
      </c>
      <c r="C17" s="28" t="s">
        <v>50</v>
      </c>
      <c r="D17" s="39">
        <v>41048</v>
      </c>
      <c r="E17" s="38">
        <v>3.5</v>
      </c>
      <c r="F17" s="38" t="s">
        <v>54</v>
      </c>
      <c r="G17" s="40">
        <v>20000</v>
      </c>
      <c r="H17" s="38" t="s">
        <v>52</v>
      </c>
      <c r="I17" s="30">
        <v>4093</v>
      </c>
      <c r="J17" s="30" t="s">
        <v>20</v>
      </c>
    </row>
    <row r="18" spans="1:10" ht="15.75" customHeight="1">
      <c r="A18" s="28">
        <v>19</v>
      </c>
      <c r="B18" s="38" t="s">
        <v>15</v>
      </c>
      <c r="C18" s="28" t="s">
        <v>50</v>
      </c>
      <c r="D18" s="39">
        <v>41055</v>
      </c>
      <c r="E18" s="38">
        <v>5</v>
      </c>
      <c r="F18" s="38" t="s">
        <v>54</v>
      </c>
      <c r="G18" s="40">
        <v>20000</v>
      </c>
      <c r="H18" s="38" t="s">
        <v>52</v>
      </c>
      <c r="I18" s="30">
        <v>4093</v>
      </c>
      <c r="J18" s="30" t="s">
        <v>20</v>
      </c>
    </row>
    <row r="19" spans="1:10" ht="15.75" customHeight="1">
      <c r="A19" s="28">
        <v>20</v>
      </c>
      <c r="B19" s="38" t="s">
        <v>15</v>
      </c>
      <c r="C19" s="28" t="s">
        <v>50</v>
      </c>
      <c r="D19" s="39">
        <v>41057</v>
      </c>
      <c r="E19" s="38">
        <v>5</v>
      </c>
      <c r="F19" s="38" t="s">
        <v>54</v>
      </c>
      <c r="G19" s="40">
        <v>20000</v>
      </c>
      <c r="H19" s="38" t="s">
        <v>52</v>
      </c>
      <c r="I19" s="30">
        <v>4093</v>
      </c>
      <c r="J19" s="30" t="s">
        <v>20</v>
      </c>
    </row>
    <row r="20" spans="1:10" ht="15.75" customHeight="1">
      <c r="A20" s="28">
        <v>21</v>
      </c>
      <c r="B20" s="38" t="s">
        <v>15</v>
      </c>
      <c r="C20" s="28" t="s">
        <v>50</v>
      </c>
      <c r="D20" s="39">
        <v>41059</v>
      </c>
      <c r="E20" s="38">
        <v>5</v>
      </c>
      <c r="F20" s="38" t="s">
        <v>54</v>
      </c>
      <c r="G20" s="40">
        <v>20000</v>
      </c>
      <c r="H20" s="38" t="s">
        <v>52</v>
      </c>
      <c r="I20" s="30">
        <v>4093</v>
      </c>
      <c r="J20" s="30" t="s">
        <v>20</v>
      </c>
    </row>
    <row r="21" spans="1:10" ht="15.75" customHeight="1">
      <c r="A21" s="28">
        <v>22</v>
      </c>
      <c r="B21" s="38" t="s">
        <v>15</v>
      </c>
      <c r="C21" s="28" t="s">
        <v>50</v>
      </c>
      <c r="D21" s="39">
        <v>41060</v>
      </c>
      <c r="E21" s="38">
        <v>5</v>
      </c>
      <c r="F21" s="38" t="s">
        <v>58</v>
      </c>
      <c r="G21" s="40">
        <v>20000</v>
      </c>
      <c r="H21" s="38" t="s">
        <v>52</v>
      </c>
      <c r="I21" s="30">
        <v>4093</v>
      </c>
      <c r="J21" s="30" t="s">
        <v>59</v>
      </c>
    </row>
    <row r="22" spans="1:10" ht="15.75" customHeight="1">
      <c r="A22" s="28">
        <v>20</v>
      </c>
      <c r="B22" s="50" t="s">
        <v>68</v>
      </c>
      <c r="C22" s="30" t="s">
        <v>84</v>
      </c>
      <c r="D22" s="51" t="s">
        <v>85</v>
      </c>
      <c r="E22" s="48" t="s">
        <v>83</v>
      </c>
      <c r="F22" s="52" t="s">
        <v>86</v>
      </c>
      <c r="G22" s="50">
        <v>20000</v>
      </c>
      <c r="H22" s="30"/>
      <c r="I22" s="53">
        <v>4093</v>
      </c>
      <c r="J22" s="30" t="s">
        <v>138</v>
      </c>
    </row>
    <row r="23" spans="1:10" ht="15.75" customHeight="1">
      <c r="A23" s="28">
        <v>1</v>
      </c>
      <c r="B23" s="29" t="s">
        <v>36</v>
      </c>
      <c r="C23" s="30" t="s">
        <v>37</v>
      </c>
      <c r="D23" s="31" t="s">
        <v>38</v>
      </c>
      <c r="E23" s="32">
        <v>3.5</v>
      </c>
      <c r="F23" s="33" t="s">
        <v>39</v>
      </c>
      <c r="G23" s="34">
        <v>90000</v>
      </c>
      <c r="H23" s="31" t="s">
        <v>40</v>
      </c>
      <c r="I23" s="30">
        <v>4095</v>
      </c>
      <c r="J23" s="35" t="s">
        <v>41</v>
      </c>
    </row>
    <row r="24" spans="1:10" ht="15.75" customHeight="1">
      <c r="A24" s="28">
        <v>23</v>
      </c>
      <c r="B24" s="38" t="s">
        <v>15</v>
      </c>
      <c r="C24" s="28" t="s">
        <v>50</v>
      </c>
      <c r="D24" s="39">
        <v>41034</v>
      </c>
      <c r="E24" s="38">
        <v>3.5</v>
      </c>
      <c r="F24" s="38" t="s">
        <v>60</v>
      </c>
      <c r="G24" s="40">
        <v>98000</v>
      </c>
      <c r="H24" s="38" t="s">
        <v>52</v>
      </c>
      <c r="I24" s="30">
        <v>4159</v>
      </c>
      <c r="J24" s="30" t="s">
        <v>61</v>
      </c>
    </row>
    <row r="25" spans="1:10" ht="16.5" customHeight="1">
      <c r="A25" s="28">
        <v>31</v>
      </c>
      <c r="B25" s="41" t="s">
        <v>68</v>
      </c>
      <c r="C25" s="30" t="s">
        <v>69</v>
      </c>
      <c r="D25" s="42">
        <v>41032</v>
      </c>
      <c r="E25" s="43">
        <v>3.5</v>
      </c>
      <c r="F25" s="43" t="s">
        <v>70</v>
      </c>
      <c r="G25" s="44">
        <v>20000</v>
      </c>
      <c r="H25" s="43" t="s">
        <v>71</v>
      </c>
      <c r="I25" s="43">
        <v>4159</v>
      </c>
      <c r="J25" s="43" t="s">
        <v>72</v>
      </c>
    </row>
    <row r="26" spans="1:10" ht="15.75" customHeight="1">
      <c r="A26" s="28">
        <v>32</v>
      </c>
      <c r="B26" s="41" t="s">
        <v>68</v>
      </c>
      <c r="C26" s="30" t="s">
        <v>69</v>
      </c>
      <c r="D26" s="42">
        <v>41038</v>
      </c>
      <c r="E26" s="43">
        <v>3.5</v>
      </c>
      <c r="F26" s="43" t="s">
        <v>70</v>
      </c>
      <c r="G26" s="44">
        <v>20000</v>
      </c>
      <c r="H26" s="43" t="s">
        <v>71</v>
      </c>
      <c r="I26" s="43">
        <v>4159</v>
      </c>
      <c r="J26" s="43" t="s">
        <v>72</v>
      </c>
    </row>
    <row r="27" spans="1:10" ht="15.75" customHeight="1">
      <c r="A27" s="28">
        <v>33</v>
      </c>
      <c r="B27" s="41" t="s">
        <v>68</v>
      </c>
      <c r="C27" s="30" t="s">
        <v>69</v>
      </c>
      <c r="D27" s="42">
        <v>41047</v>
      </c>
      <c r="E27" s="43">
        <v>3.5</v>
      </c>
      <c r="F27" s="43" t="s">
        <v>73</v>
      </c>
      <c r="G27" s="44">
        <v>20000</v>
      </c>
      <c r="H27" s="43" t="s">
        <v>74</v>
      </c>
      <c r="I27" s="43">
        <v>4159</v>
      </c>
      <c r="J27" s="43" t="s">
        <v>72</v>
      </c>
    </row>
    <row r="28" spans="1:10" ht="15.75" customHeight="1">
      <c r="A28" s="28">
        <v>24</v>
      </c>
      <c r="B28" s="38" t="s">
        <v>15</v>
      </c>
      <c r="C28" s="28" t="s">
        <v>50</v>
      </c>
      <c r="D28" s="39">
        <v>41033</v>
      </c>
      <c r="E28" s="38">
        <v>5</v>
      </c>
      <c r="F28" s="38" t="s">
        <v>62</v>
      </c>
      <c r="G28" s="40">
        <v>20000</v>
      </c>
      <c r="H28" s="38" t="s">
        <v>52</v>
      </c>
      <c r="I28" s="30">
        <v>6940</v>
      </c>
      <c r="J28" s="30" t="s">
        <v>17</v>
      </c>
    </row>
    <row r="29" spans="1:10" ht="15.75" customHeight="1">
      <c r="A29" s="28">
        <v>25</v>
      </c>
      <c r="B29" s="38" t="s">
        <v>15</v>
      </c>
      <c r="C29" s="28" t="s">
        <v>50</v>
      </c>
      <c r="D29" s="39">
        <v>41040</v>
      </c>
      <c r="E29" s="38">
        <v>2.5</v>
      </c>
      <c r="F29" s="38" t="s">
        <v>63</v>
      </c>
      <c r="G29" s="40">
        <v>70000</v>
      </c>
      <c r="H29" s="38" t="s">
        <v>52</v>
      </c>
      <c r="I29" s="30">
        <v>6940</v>
      </c>
      <c r="J29" s="30" t="s">
        <v>17</v>
      </c>
    </row>
    <row r="30" spans="1:10" ht="15.75" customHeight="1">
      <c r="A30" s="28">
        <v>34</v>
      </c>
      <c r="B30" s="41" t="s">
        <v>68</v>
      </c>
      <c r="C30" s="30" t="s">
        <v>69</v>
      </c>
      <c r="D30" s="42">
        <v>41041</v>
      </c>
      <c r="E30" s="45">
        <v>3.5</v>
      </c>
      <c r="F30" s="45" t="s">
        <v>70</v>
      </c>
      <c r="G30" s="40">
        <v>20000</v>
      </c>
      <c r="H30" s="43" t="s">
        <v>75</v>
      </c>
      <c r="I30" s="45">
        <v>6940</v>
      </c>
      <c r="J30" s="45" t="s">
        <v>76</v>
      </c>
    </row>
    <row r="31" spans="1:10" ht="15.75" customHeight="1">
      <c r="A31" s="28">
        <v>2</v>
      </c>
      <c r="B31" s="29" t="s">
        <v>36</v>
      </c>
      <c r="C31" s="30" t="s">
        <v>37</v>
      </c>
      <c r="D31" s="31" t="s">
        <v>42</v>
      </c>
      <c r="E31" s="32">
        <v>3.5</v>
      </c>
      <c r="F31" s="33" t="s">
        <v>43</v>
      </c>
      <c r="G31" s="36">
        <v>20000</v>
      </c>
      <c r="H31" s="31" t="s">
        <v>40</v>
      </c>
      <c r="I31" s="30">
        <v>6947</v>
      </c>
      <c r="J31" s="29" t="s">
        <v>44</v>
      </c>
    </row>
    <row r="32" spans="1:10" ht="15.75" customHeight="1">
      <c r="A32" s="28">
        <v>3</v>
      </c>
      <c r="B32" s="29" t="s">
        <v>36</v>
      </c>
      <c r="C32" s="30" t="s">
        <v>37</v>
      </c>
      <c r="D32" s="31" t="s">
        <v>45</v>
      </c>
      <c r="E32" s="32">
        <v>3.5</v>
      </c>
      <c r="F32" s="33" t="s">
        <v>43</v>
      </c>
      <c r="G32" s="34">
        <v>20000</v>
      </c>
      <c r="H32" s="31" t="s">
        <v>40</v>
      </c>
      <c r="I32" s="30">
        <v>6947</v>
      </c>
      <c r="J32" s="29" t="s">
        <v>44</v>
      </c>
    </row>
    <row r="33" spans="1:10" ht="15.75" customHeight="1">
      <c r="A33" s="28">
        <v>4</v>
      </c>
      <c r="B33" s="29" t="s">
        <v>36</v>
      </c>
      <c r="C33" s="30" t="s">
        <v>37</v>
      </c>
      <c r="D33" s="31" t="s">
        <v>38</v>
      </c>
      <c r="E33" s="32">
        <v>3.5</v>
      </c>
      <c r="F33" s="33" t="s">
        <v>43</v>
      </c>
      <c r="G33" s="36">
        <v>20000</v>
      </c>
      <c r="H33" s="31" t="s">
        <v>40</v>
      </c>
      <c r="I33" s="30">
        <v>6947</v>
      </c>
      <c r="J33" s="29" t="s">
        <v>44</v>
      </c>
    </row>
    <row r="34" spans="1:10" ht="15.75" customHeight="1">
      <c r="A34" s="28">
        <v>5</v>
      </c>
      <c r="B34" s="29" t="s">
        <v>36</v>
      </c>
      <c r="C34" s="30" t="s">
        <v>37</v>
      </c>
      <c r="D34" s="31" t="s">
        <v>46</v>
      </c>
      <c r="E34" s="32">
        <v>3.5</v>
      </c>
      <c r="F34" s="33" t="s">
        <v>47</v>
      </c>
      <c r="G34" s="34">
        <v>20000</v>
      </c>
      <c r="H34" s="31" t="s">
        <v>40</v>
      </c>
      <c r="I34" s="30">
        <v>6947</v>
      </c>
      <c r="J34" s="29" t="s">
        <v>44</v>
      </c>
    </row>
    <row r="35" spans="1:10" ht="15.75" customHeight="1">
      <c r="A35" s="28">
        <v>6</v>
      </c>
      <c r="B35" s="29" t="s">
        <v>36</v>
      </c>
      <c r="C35" s="30" t="s">
        <v>37</v>
      </c>
      <c r="D35" s="31" t="s">
        <v>48</v>
      </c>
      <c r="E35" s="32">
        <v>3.5</v>
      </c>
      <c r="F35" s="33" t="s">
        <v>43</v>
      </c>
      <c r="G35" s="34">
        <v>20000</v>
      </c>
      <c r="H35" s="31" t="s">
        <v>40</v>
      </c>
      <c r="I35" s="30">
        <v>6947</v>
      </c>
      <c r="J35" s="29" t="s">
        <v>44</v>
      </c>
    </row>
    <row r="36" spans="1:10" ht="15.75" customHeight="1">
      <c r="A36" s="28">
        <v>7</v>
      </c>
      <c r="B36" s="29" t="s">
        <v>36</v>
      </c>
      <c r="C36" s="30" t="s">
        <v>37</v>
      </c>
      <c r="D36" s="31" t="s">
        <v>49</v>
      </c>
      <c r="E36" s="32">
        <v>3.5</v>
      </c>
      <c r="F36" s="37" t="s">
        <v>43</v>
      </c>
      <c r="G36" s="34">
        <v>20000</v>
      </c>
      <c r="H36" s="31" t="s">
        <v>40</v>
      </c>
      <c r="I36" s="30">
        <v>6947</v>
      </c>
      <c r="J36" s="29" t="s">
        <v>44</v>
      </c>
    </row>
    <row r="37" spans="1:10" ht="15.75" customHeight="1">
      <c r="A37" s="28">
        <v>26</v>
      </c>
      <c r="B37" s="38" t="s">
        <v>15</v>
      </c>
      <c r="C37" s="28" t="s">
        <v>50</v>
      </c>
      <c r="D37" s="39">
        <v>41033</v>
      </c>
      <c r="E37" s="38">
        <v>5</v>
      </c>
      <c r="F37" s="38" t="s">
        <v>64</v>
      </c>
      <c r="G37" s="40">
        <v>20000</v>
      </c>
      <c r="H37" s="38" t="s">
        <v>52</v>
      </c>
      <c r="I37" s="30">
        <v>6947</v>
      </c>
      <c r="J37" s="30" t="s">
        <v>18</v>
      </c>
    </row>
    <row r="38" spans="1:10" ht="15.75" customHeight="1">
      <c r="A38" s="28">
        <v>27</v>
      </c>
      <c r="B38" s="38" t="s">
        <v>15</v>
      </c>
      <c r="C38" s="28" t="s">
        <v>50</v>
      </c>
      <c r="D38" s="39">
        <v>41040</v>
      </c>
      <c r="E38" s="38">
        <v>2.5</v>
      </c>
      <c r="F38" s="38" t="s">
        <v>65</v>
      </c>
      <c r="G38" s="40">
        <v>84000</v>
      </c>
      <c r="H38" s="38" t="s">
        <v>52</v>
      </c>
      <c r="I38" s="30">
        <v>6947</v>
      </c>
      <c r="J38" s="30" t="s">
        <v>18</v>
      </c>
    </row>
    <row r="39" spans="1:10" ht="15.75" customHeight="1">
      <c r="A39" s="28">
        <v>28</v>
      </c>
      <c r="B39" s="38" t="s">
        <v>15</v>
      </c>
      <c r="C39" s="28" t="s">
        <v>50</v>
      </c>
      <c r="D39" s="39">
        <v>41054</v>
      </c>
      <c r="E39" s="38">
        <v>3.5</v>
      </c>
      <c r="F39" s="38" t="s">
        <v>64</v>
      </c>
      <c r="G39" s="40">
        <v>20000</v>
      </c>
      <c r="H39" s="38" t="s">
        <v>52</v>
      </c>
      <c r="I39" s="30">
        <v>6947</v>
      </c>
      <c r="J39" s="30" t="s">
        <v>18</v>
      </c>
    </row>
    <row r="40" spans="1:10" ht="15.75" customHeight="1">
      <c r="A40" s="28">
        <v>29</v>
      </c>
      <c r="B40" s="38" t="s">
        <v>15</v>
      </c>
      <c r="C40" s="28" t="s">
        <v>50</v>
      </c>
      <c r="D40" s="39">
        <v>41057</v>
      </c>
      <c r="E40" s="38">
        <v>5</v>
      </c>
      <c r="F40" s="38" t="s">
        <v>66</v>
      </c>
      <c r="G40" s="40">
        <v>20000</v>
      </c>
      <c r="H40" s="79" t="s">
        <v>52</v>
      </c>
      <c r="I40" s="30">
        <v>6947</v>
      </c>
      <c r="J40" s="30" t="s">
        <v>18</v>
      </c>
    </row>
    <row r="41" spans="1:10" ht="15.75" customHeight="1">
      <c r="A41" s="28">
        <v>30</v>
      </c>
      <c r="B41" s="38" t="s">
        <v>15</v>
      </c>
      <c r="C41" s="28" t="s">
        <v>50</v>
      </c>
      <c r="D41" s="39">
        <v>41033</v>
      </c>
      <c r="E41" s="38">
        <v>3.5</v>
      </c>
      <c r="F41" s="38" t="s">
        <v>67</v>
      </c>
      <c r="G41" s="40">
        <v>112000</v>
      </c>
      <c r="H41" s="38" t="s">
        <v>52</v>
      </c>
      <c r="I41" s="30">
        <v>7724</v>
      </c>
      <c r="J41" s="30" t="s">
        <v>19</v>
      </c>
    </row>
    <row r="42" spans="1:11" ht="15.75" customHeight="1">
      <c r="A42" s="28">
        <v>388</v>
      </c>
      <c r="B42" s="50" t="s">
        <v>68</v>
      </c>
      <c r="C42" s="30" t="s">
        <v>84</v>
      </c>
      <c r="D42" s="51" t="s">
        <v>87</v>
      </c>
      <c r="E42" s="48" t="s">
        <v>83</v>
      </c>
      <c r="F42" s="52" t="s">
        <v>88</v>
      </c>
      <c r="G42" s="50">
        <v>20000</v>
      </c>
      <c r="H42" s="51" t="s">
        <v>89</v>
      </c>
      <c r="I42" s="53">
        <v>7724</v>
      </c>
      <c r="J42" s="30" t="s">
        <v>90</v>
      </c>
      <c r="K42" s="20">
        <v>0</v>
      </c>
    </row>
    <row r="43" ht="15.75" customHeight="1">
      <c r="G43" s="54">
        <f>SUM(G4:G42)</f>
        <v>1389000</v>
      </c>
    </row>
    <row r="44" spans="7:10" ht="15.75" customHeight="1">
      <c r="G44" s="80">
        <f>SUMIF(I$4:I$42,"1569",G$4:G$42)</f>
        <v>140000</v>
      </c>
      <c r="H44" s="30"/>
      <c r="I44" s="30">
        <v>1569</v>
      </c>
      <c r="J44" s="30" t="s">
        <v>81</v>
      </c>
    </row>
    <row r="45" spans="7:10" ht="15.75" customHeight="1">
      <c r="G45" s="80">
        <f>SUMIF(I$4:I$42,"1611",G$4:G$42)</f>
        <v>30000</v>
      </c>
      <c r="H45" s="30"/>
      <c r="I45" s="30">
        <v>1611</v>
      </c>
      <c r="J45" s="30" t="s">
        <v>93</v>
      </c>
    </row>
    <row r="46" spans="7:10" ht="15.75" customHeight="1">
      <c r="G46" s="80">
        <f>SUMIF(I$4:I$42,"4084",G$4:G$42)</f>
        <v>173000</v>
      </c>
      <c r="H46" s="30"/>
      <c r="I46" s="30">
        <v>4084</v>
      </c>
      <c r="J46" s="30" t="s">
        <v>139</v>
      </c>
    </row>
    <row r="47" spans="7:10" ht="15.75" customHeight="1">
      <c r="G47" s="80">
        <f>SUMIF(I$4:I$42,"4093",G$4:G$42)</f>
        <v>292000</v>
      </c>
      <c r="H47" s="30"/>
      <c r="I47" s="30">
        <v>4093</v>
      </c>
      <c r="J47" s="30" t="s">
        <v>140</v>
      </c>
    </row>
    <row r="48" spans="7:10" ht="15.75" customHeight="1">
      <c r="G48" s="80">
        <f>SUMIF(I$4:I$42,"4095",G$4:G$42)</f>
        <v>90000</v>
      </c>
      <c r="H48" s="30"/>
      <c r="I48" s="30">
        <v>4095</v>
      </c>
      <c r="J48" s="30" t="s">
        <v>141</v>
      </c>
    </row>
    <row r="49" spans="7:10" ht="15.75" customHeight="1">
      <c r="G49" s="80">
        <f>SUMIF(I$4:I$42,"4159",G$4:G$42)</f>
        <v>158000</v>
      </c>
      <c r="H49" s="30"/>
      <c r="I49" s="30">
        <v>4159</v>
      </c>
      <c r="J49" s="30" t="s">
        <v>72</v>
      </c>
    </row>
    <row r="50" spans="7:10" ht="15.75" customHeight="1">
      <c r="G50" s="80">
        <f>SUMIF(I$4:I$42,"6940",G$4:G$42)</f>
        <v>110000</v>
      </c>
      <c r="H50" s="30"/>
      <c r="I50" s="30">
        <v>6940</v>
      </c>
      <c r="J50" s="30" t="s">
        <v>76</v>
      </c>
    </row>
    <row r="51" spans="7:10" ht="15.75" customHeight="1">
      <c r="G51" s="80">
        <f>SUMIF(I$4:I$42,"6947",G$4:G$42)</f>
        <v>264000</v>
      </c>
      <c r="H51" s="30"/>
      <c r="I51" s="30">
        <v>6947</v>
      </c>
      <c r="J51" s="30" t="s">
        <v>142</v>
      </c>
    </row>
    <row r="52" spans="7:10" ht="15.75" customHeight="1">
      <c r="G52" s="80">
        <f>SUMIF(I$4:I$42,"7724",G$4:G$42)</f>
        <v>132000</v>
      </c>
      <c r="H52" s="30"/>
      <c r="I52" s="30">
        <v>7724</v>
      </c>
      <c r="J52" s="30" t="s">
        <v>143</v>
      </c>
    </row>
    <row r="53" spans="7:10" ht="15.75" customHeight="1">
      <c r="G53" s="80">
        <f>SUM(G44:G52)</f>
        <v>1389000</v>
      </c>
      <c r="H53" s="30"/>
      <c r="I53" s="30"/>
      <c r="J53" s="30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conditionalFormatting sqref="F68:G68 B40:B41">
    <cfRule type="cellIs" priority="34" dxfId="2" operator="between" stopIfTrue="1">
      <formula>"이천화물"</formula>
      <formula>"이천화물"</formula>
    </cfRule>
    <cfRule type="cellIs" priority="35" dxfId="3" operator="between" stopIfTrue="1">
      <formula>"신성물류"</formula>
      <formula>"신성물류"</formula>
    </cfRule>
    <cfRule type="cellIs" priority="36" dxfId="0" operator="between" stopIfTrue="1">
      <formula>"신광현대"</formula>
      <formula>"신광현대"</formula>
    </cfRule>
  </conditionalFormatting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5" sqref="A15:B15"/>
    </sheetView>
  </sheetViews>
  <sheetFormatPr defaultColWidth="8.88671875" defaultRowHeight="13.5"/>
  <cols>
    <col min="1" max="1" width="20.99609375" style="0" bestFit="1" customWidth="1"/>
    <col min="2" max="2" width="8.4453125" style="0" bestFit="1" customWidth="1"/>
    <col min="3" max="3" width="13.21484375" style="0" bestFit="1" customWidth="1"/>
    <col min="4" max="4" width="12.77734375" style="0" bestFit="1" customWidth="1"/>
    <col min="5" max="5" width="4.88671875" style="0" bestFit="1" customWidth="1"/>
    <col min="6" max="6" width="12.77734375" style="0" bestFit="1" customWidth="1"/>
  </cols>
  <sheetData>
    <row r="1" ht="13.5">
      <c r="A1" s="55" t="s">
        <v>94</v>
      </c>
    </row>
    <row r="3" spans="1:6" ht="13.5">
      <c r="A3" s="56" t="s">
        <v>95</v>
      </c>
      <c r="B3" s="57" t="s">
        <v>96</v>
      </c>
      <c r="C3" s="57" t="s">
        <v>4</v>
      </c>
      <c r="D3" s="57" t="s">
        <v>7</v>
      </c>
      <c r="E3" s="57" t="s">
        <v>97</v>
      </c>
      <c r="F3" s="12" t="s">
        <v>98</v>
      </c>
    </row>
    <row r="4" spans="1:6" ht="13.5">
      <c r="A4" s="59" t="s">
        <v>99</v>
      </c>
      <c r="B4" s="57">
        <v>4093</v>
      </c>
      <c r="C4" s="58" t="s">
        <v>20</v>
      </c>
      <c r="D4" s="58">
        <v>150000</v>
      </c>
      <c r="E4" s="57" t="s">
        <v>15</v>
      </c>
      <c r="F4" s="81">
        <f>SUM(D4:D6)</f>
        <v>450000</v>
      </c>
    </row>
    <row r="5" spans="1:6" ht="13.5">
      <c r="A5" s="59" t="s">
        <v>100</v>
      </c>
      <c r="B5" s="57">
        <v>4095</v>
      </c>
      <c r="C5" s="58" t="s">
        <v>21</v>
      </c>
      <c r="D5" s="58">
        <v>150000</v>
      </c>
      <c r="E5" s="57" t="s">
        <v>15</v>
      </c>
      <c r="F5" s="82"/>
    </row>
    <row r="6" spans="1:6" ht="13.5">
      <c r="A6" s="59" t="s">
        <v>101</v>
      </c>
      <c r="B6" s="57">
        <v>4095</v>
      </c>
      <c r="C6" s="58" t="s">
        <v>21</v>
      </c>
      <c r="D6" s="58">
        <v>150000</v>
      </c>
      <c r="E6" s="57" t="s">
        <v>15</v>
      </c>
      <c r="F6" s="82"/>
    </row>
    <row r="7" spans="1:6" ht="13.5">
      <c r="A7" s="60"/>
      <c r="B7" s="57"/>
      <c r="C7" s="58"/>
      <c r="D7" s="58"/>
      <c r="E7" s="57"/>
      <c r="F7" s="9"/>
    </row>
    <row r="8" spans="1:6" ht="13.5">
      <c r="A8" s="59"/>
      <c r="B8" s="57"/>
      <c r="C8" s="58"/>
      <c r="D8" s="58"/>
      <c r="E8" s="57"/>
      <c r="F8" s="9"/>
    </row>
    <row r="9" spans="1:6" ht="13.5">
      <c r="A9" s="56" t="s">
        <v>102</v>
      </c>
      <c r="B9" s="58"/>
      <c r="C9" s="57"/>
      <c r="D9" s="58">
        <f>SUM(D4:D8)</f>
        <v>450000</v>
      </c>
      <c r="E9" s="57"/>
      <c r="F9" s="58">
        <f>SUM(F4:F8)</f>
        <v>450000</v>
      </c>
    </row>
    <row r="12" ht="13.5">
      <c r="A12" s="55" t="s">
        <v>103</v>
      </c>
    </row>
    <row r="13" spans="1:6" ht="13.5">
      <c r="A13" s="61" t="s">
        <v>104</v>
      </c>
      <c r="B13" s="61" t="s">
        <v>0</v>
      </c>
      <c r="C13" s="61" t="s">
        <v>4</v>
      </c>
      <c r="D13" s="61" t="s">
        <v>7</v>
      </c>
      <c r="E13" s="61" t="s">
        <v>97</v>
      </c>
      <c r="F13" s="61" t="s">
        <v>98</v>
      </c>
    </row>
    <row r="14" spans="1:6" ht="13.5">
      <c r="A14" s="61" t="s">
        <v>105</v>
      </c>
      <c r="B14" s="61">
        <v>6947</v>
      </c>
      <c r="C14" s="61" t="s">
        <v>106</v>
      </c>
      <c r="D14" s="62">
        <v>300000</v>
      </c>
      <c r="E14" s="61" t="s">
        <v>15</v>
      </c>
      <c r="F14" s="63">
        <f>D14</f>
        <v>300000</v>
      </c>
    </row>
    <row r="15" spans="1:6" ht="13.5">
      <c r="A15" s="83" t="s">
        <v>102</v>
      </c>
      <c r="B15" s="84"/>
      <c r="C15" s="64"/>
      <c r="D15" s="65">
        <f>SUM(D14)</f>
        <v>300000</v>
      </c>
      <c r="E15" s="66"/>
      <c r="F15" s="65">
        <f>SUM(F14)</f>
        <v>300000</v>
      </c>
    </row>
    <row r="17" ht="13.5">
      <c r="D17" s="10">
        <f>D9+D15</f>
        <v>750000</v>
      </c>
    </row>
  </sheetData>
  <sheetProtection/>
  <mergeCells count="2">
    <mergeCell ref="F4:F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85" zoomScaleNormal="85" zoomScalePageLayoutView="0" workbookViewId="0" topLeftCell="A1">
      <selection activeCell="D33" sqref="D33"/>
    </sheetView>
  </sheetViews>
  <sheetFormatPr defaultColWidth="8.88671875" defaultRowHeight="13.5"/>
  <cols>
    <col min="1" max="1" width="4.21484375" style="1" customWidth="1"/>
    <col min="2" max="2" width="11.3359375" style="1" customWidth="1"/>
    <col min="3" max="3" width="10.21484375" style="1" customWidth="1"/>
    <col min="4" max="4" width="19.77734375" style="1" bestFit="1" customWidth="1"/>
    <col min="5" max="5" width="12.21484375" style="1" bestFit="1" customWidth="1"/>
    <col min="6" max="6" width="11.10546875" style="1" bestFit="1" customWidth="1"/>
    <col min="7" max="7" width="13.4453125" style="1" bestFit="1" customWidth="1"/>
    <col min="8" max="8" width="7.21484375" style="1" customWidth="1"/>
    <col min="9" max="9" width="12.21484375" style="1" bestFit="1" customWidth="1"/>
    <col min="10" max="10" width="7.88671875" style="1" customWidth="1"/>
    <col min="11" max="11" width="9.4453125" style="1" customWidth="1"/>
    <col min="12" max="12" width="6.5546875" style="76" hidden="1" customWidth="1"/>
    <col min="13" max="13" width="6.88671875" style="1" customWidth="1"/>
    <col min="14" max="14" width="11.4453125" style="1" bestFit="1" customWidth="1"/>
    <col min="15" max="15" width="12.21484375" style="1" bestFit="1" customWidth="1"/>
    <col min="16" max="16" width="14.3359375" style="1" hidden="1" customWidth="1"/>
    <col min="17" max="18" width="12.21484375" style="1" hidden="1" customWidth="1"/>
    <col min="19" max="19" width="12.21484375" style="1" bestFit="1" customWidth="1"/>
    <col min="20" max="20" width="12.21484375" style="1" hidden="1" customWidth="1"/>
    <col min="21" max="21" width="13.5546875" style="1" customWidth="1"/>
    <col min="22" max="22" width="12.99609375" style="1" bestFit="1" customWidth="1"/>
    <col min="23" max="23" width="10.10546875" style="1" hidden="1" customWidth="1"/>
    <col min="24" max="24" width="12.21484375" style="1" hidden="1" customWidth="1"/>
    <col min="25" max="25" width="9.99609375" style="1" bestFit="1" customWidth="1"/>
    <col min="26" max="16384" width="8.88671875" style="1" customWidth="1"/>
  </cols>
  <sheetData>
    <row r="1" spans="3:24" ht="14.25">
      <c r="C1" s="85" t="s">
        <v>107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" ht="13.5">
      <c r="A2" s="1" t="s">
        <v>2</v>
      </c>
      <c r="B2" s="1" t="s">
        <v>5</v>
      </c>
    </row>
    <row r="3" spans="1:8" ht="13.5">
      <c r="A3" s="5" t="s">
        <v>3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6</v>
      </c>
      <c r="G3" s="5" t="s">
        <v>12</v>
      </c>
      <c r="H3" s="5" t="s">
        <v>13</v>
      </c>
    </row>
    <row r="4" spans="1:8" ht="13.5">
      <c r="A4" s="70">
        <v>3</v>
      </c>
      <c r="B4" s="70" t="s">
        <v>109</v>
      </c>
      <c r="C4" s="70">
        <v>2.5</v>
      </c>
      <c r="D4" s="69" t="s">
        <v>23</v>
      </c>
      <c r="E4" s="69" t="s">
        <v>120</v>
      </c>
      <c r="F4" s="67">
        <v>30000</v>
      </c>
      <c r="G4" s="70" t="s">
        <v>131</v>
      </c>
      <c r="H4" s="68"/>
    </row>
    <row r="5" spans="1:8" ht="13.5">
      <c r="A5" s="70">
        <v>1</v>
      </c>
      <c r="B5" s="72" t="s">
        <v>108</v>
      </c>
      <c r="C5" s="73">
        <v>3.5</v>
      </c>
      <c r="D5" s="72" t="s">
        <v>136</v>
      </c>
      <c r="E5" s="72" t="s">
        <v>135</v>
      </c>
      <c r="F5" s="67">
        <v>200000</v>
      </c>
      <c r="G5" s="74" t="s">
        <v>137</v>
      </c>
      <c r="H5" s="68"/>
    </row>
    <row r="6" spans="1:8" ht="13.5">
      <c r="A6" s="70">
        <v>5</v>
      </c>
      <c r="B6" s="70" t="s">
        <v>111</v>
      </c>
      <c r="C6" s="70">
        <v>3.5</v>
      </c>
      <c r="D6" s="69" t="s">
        <v>22</v>
      </c>
      <c r="E6" s="69" t="s">
        <v>122</v>
      </c>
      <c r="F6" s="67">
        <v>60000</v>
      </c>
      <c r="G6" s="70" t="s">
        <v>132</v>
      </c>
      <c r="H6" s="68"/>
    </row>
    <row r="7" spans="1:8" ht="13.5">
      <c r="A7" s="70">
        <v>13</v>
      </c>
      <c r="B7" s="69" t="s">
        <v>116</v>
      </c>
      <c r="C7" s="70">
        <v>2.5</v>
      </c>
      <c r="D7" s="69" t="s">
        <v>24</v>
      </c>
      <c r="E7" s="69" t="s">
        <v>129</v>
      </c>
      <c r="F7" s="67">
        <v>50000</v>
      </c>
      <c r="G7" s="70" t="s">
        <v>134</v>
      </c>
      <c r="H7" s="68"/>
    </row>
    <row r="8" spans="1:8" ht="13.5">
      <c r="A8" s="70">
        <v>2</v>
      </c>
      <c r="B8" s="70" t="s">
        <v>109</v>
      </c>
      <c r="C8" s="70">
        <v>3.5</v>
      </c>
      <c r="D8" s="69" t="s">
        <v>22</v>
      </c>
      <c r="E8" s="69" t="s">
        <v>119</v>
      </c>
      <c r="F8" s="67">
        <v>60000</v>
      </c>
      <c r="G8" s="70" t="s">
        <v>130</v>
      </c>
      <c r="H8" s="68"/>
    </row>
    <row r="9" spans="1:8" ht="13.5">
      <c r="A9" s="70">
        <v>4</v>
      </c>
      <c r="B9" s="70" t="s">
        <v>110</v>
      </c>
      <c r="C9" s="70">
        <v>3.5</v>
      </c>
      <c r="D9" s="69" t="s">
        <v>22</v>
      </c>
      <c r="E9" s="69" t="s">
        <v>121</v>
      </c>
      <c r="F9" s="67">
        <v>80000</v>
      </c>
      <c r="G9" s="70" t="s">
        <v>130</v>
      </c>
      <c r="H9" s="68"/>
    </row>
    <row r="10" spans="1:8" ht="13.5">
      <c r="A10" s="70">
        <v>6</v>
      </c>
      <c r="B10" s="70" t="s">
        <v>111</v>
      </c>
      <c r="C10" s="70">
        <v>3.5</v>
      </c>
      <c r="D10" s="69" t="s">
        <v>24</v>
      </c>
      <c r="E10" s="69" t="s">
        <v>123</v>
      </c>
      <c r="F10" s="67">
        <v>50000</v>
      </c>
      <c r="G10" s="70" t="s">
        <v>130</v>
      </c>
      <c r="H10" s="68"/>
    </row>
    <row r="11" spans="1:8" ht="13.5">
      <c r="A11" s="70">
        <v>7</v>
      </c>
      <c r="B11" s="70" t="s">
        <v>111</v>
      </c>
      <c r="C11" s="70">
        <v>3.5</v>
      </c>
      <c r="D11" s="69" t="s">
        <v>22</v>
      </c>
      <c r="E11" s="69" t="s">
        <v>124</v>
      </c>
      <c r="F11" s="67">
        <v>30000</v>
      </c>
      <c r="G11" s="70" t="s">
        <v>130</v>
      </c>
      <c r="H11" s="68"/>
    </row>
    <row r="12" spans="1:8" ht="13.5">
      <c r="A12" s="70">
        <v>9</v>
      </c>
      <c r="B12" s="69" t="s">
        <v>113</v>
      </c>
      <c r="C12" s="70">
        <v>3.5</v>
      </c>
      <c r="D12" s="69" t="s">
        <v>22</v>
      </c>
      <c r="E12" s="69" t="s">
        <v>126</v>
      </c>
      <c r="F12" s="67">
        <v>60000</v>
      </c>
      <c r="G12" s="70" t="s">
        <v>130</v>
      </c>
      <c r="H12" s="68"/>
    </row>
    <row r="13" spans="1:8" ht="13.5">
      <c r="A13" s="70">
        <v>10</v>
      </c>
      <c r="B13" s="69" t="s">
        <v>114</v>
      </c>
      <c r="C13" s="70">
        <v>3.5</v>
      </c>
      <c r="D13" s="69" t="s">
        <v>23</v>
      </c>
      <c r="E13" s="69" t="s">
        <v>127</v>
      </c>
      <c r="F13" s="67">
        <v>60000</v>
      </c>
      <c r="G13" s="71" t="s">
        <v>130</v>
      </c>
      <c r="H13" s="70"/>
    </row>
    <row r="14" spans="1:8" ht="13.5">
      <c r="A14" s="70">
        <v>14</v>
      </c>
      <c r="B14" s="69" t="s">
        <v>116</v>
      </c>
      <c r="C14" s="70">
        <v>3.5</v>
      </c>
      <c r="D14" s="69" t="s">
        <v>22</v>
      </c>
      <c r="E14" s="69" t="s">
        <v>126</v>
      </c>
      <c r="F14" s="67">
        <v>70000</v>
      </c>
      <c r="G14" s="70" t="s">
        <v>130</v>
      </c>
      <c r="H14" s="68"/>
    </row>
    <row r="15" spans="1:8" ht="13.5">
      <c r="A15" s="70">
        <v>8</v>
      </c>
      <c r="B15" s="69" t="s">
        <v>112</v>
      </c>
      <c r="C15" s="70">
        <v>3.5</v>
      </c>
      <c r="D15" s="69" t="s">
        <v>24</v>
      </c>
      <c r="E15" s="69" t="s">
        <v>125</v>
      </c>
      <c r="F15" s="67">
        <v>50000</v>
      </c>
      <c r="G15" s="70" t="s">
        <v>133</v>
      </c>
      <c r="H15" s="68"/>
    </row>
    <row r="16" spans="1:8" ht="13.5">
      <c r="A16" s="70">
        <v>11</v>
      </c>
      <c r="B16" s="69" t="s">
        <v>114</v>
      </c>
      <c r="C16" s="70">
        <v>3.5</v>
      </c>
      <c r="D16" s="69" t="s">
        <v>24</v>
      </c>
      <c r="E16" s="69" t="s">
        <v>125</v>
      </c>
      <c r="F16" s="67">
        <v>50000</v>
      </c>
      <c r="G16" s="70" t="s">
        <v>133</v>
      </c>
      <c r="H16" s="68"/>
    </row>
    <row r="17" spans="1:8" ht="13.5">
      <c r="A17" s="70">
        <v>12</v>
      </c>
      <c r="B17" s="69" t="s">
        <v>115</v>
      </c>
      <c r="C17" s="70">
        <v>3.5</v>
      </c>
      <c r="D17" s="69" t="s">
        <v>118</v>
      </c>
      <c r="E17" s="69" t="s">
        <v>128</v>
      </c>
      <c r="F17" s="67">
        <v>50000</v>
      </c>
      <c r="G17" s="70" t="s">
        <v>133</v>
      </c>
      <c r="H17" s="68"/>
    </row>
    <row r="18" spans="1:8" ht="13.5">
      <c r="A18" s="70">
        <v>15</v>
      </c>
      <c r="B18" s="69" t="s">
        <v>117</v>
      </c>
      <c r="C18" s="70">
        <v>3.5</v>
      </c>
      <c r="D18" s="69" t="s">
        <v>24</v>
      </c>
      <c r="E18" s="69" t="s">
        <v>129</v>
      </c>
      <c r="F18" s="67">
        <v>50000</v>
      </c>
      <c r="G18" s="70" t="s">
        <v>133</v>
      </c>
      <c r="H18" s="68"/>
    </row>
    <row r="19" spans="1:8" ht="14.25">
      <c r="A19" s="3"/>
      <c r="B19" s="15"/>
      <c r="C19" s="4"/>
      <c r="D19" s="16"/>
      <c r="E19" s="16"/>
      <c r="F19" s="14"/>
      <c r="G19" s="11"/>
      <c r="H19" s="5"/>
    </row>
    <row r="20" spans="1:8" ht="14.25">
      <c r="A20" s="3"/>
      <c r="B20" s="15"/>
      <c r="C20" s="4"/>
      <c r="D20" s="16"/>
      <c r="E20" s="16"/>
      <c r="F20" s="14"/>
      <c r="G20" s="11"/>
      <c r="H20" s="5"/>
    </row>
    <row r="21" spans="1:8" ht="13.5">
      <c r="A21" s="86" t="s">
        <v>1</v>
      </c>
      <c r="B21" s="86"/>
      <c r="C21" s="86"/>
      <c r="D21" s="86"/>
      <c r="E21" s="86"/>
      <c r="F21" s="13">
        <f>SUM(F4:F20)</f>
        <v>950000</v>
      </c>
      <c r="G21" s="2"/>
      <c r="H21" s="2"/>
    </row>
    <row r="23" spans="6:7" ht="13.5">
      <c r="F23" s="2">
        <f>SUMIF(G$4:G$18,"김성용(7784)",F$4:F$18)</f>
        <v>30000</v>
      </c>
      <c r="G23" s="77" t="s">
        <v>131</v>
      </c>
    </row>
    <row r="24" spans="1:7" ht="13.5">
      <c r="A24" s="6"/>
      <c r="F24" s="2">
        <f>SUMIF(G$4:G$18,"김형종(6241)",F$4:F$18)</f>
        <v>260000</v>
      </c>
      <c r="G24" s="78" t="s">
        <v>137</v>
      </c>
    </row>
    <row r="25" spans="1:7" ht="13.5">
      <c r="A25" s="7"/>
      <c r="B25" s="7"/>
      <c r="C25" s="7"/>
      <c r="D25" s="7"/>
      <c r="F25" s="2">
        <f>SUMIF(G$4:G$18,"윤화식(7730)",F$4:F$18)</f>
        <v>50000</v>
      </c>
      <c r="G25" s="77" t="s">
        <v>134</v>
      </c>
    </row>
    <row r="26" spans="1:7" ht="13.5">
      <c r="A26" s="2"/>
      <c r="B26" s="2"/>
      <c r="C26" s="2"/>
      <c r="D26" s="2"/>
      <c r="F26" s="2">
        <f>SUMIF(G$4:G$18,"이대직(4967)",F$4:F$18)</f>
        <v>410000</v>
      </c>
      <c r="G26" s="77" t="s">
        <v>130</v>
      </c>
    </row>
    <row r="27" spans="1:7" ht="13.5">
      <c r="A27" s="2"/>
      <c r="B27" s="2"/>
      <c r="C27" s="2"/>
      <c r="D27" s="2"/>
      <c r="F27" s="2">
        <f>SUMIF(G$4:G$18,"차민호(7781)",F$4:F$18)</f>
        <v>200000</v>
      </c>
      <c r="G27" s="77" t="s">
        <v>133</v>
      </c>
    </row>
    <row r="28" spans="1:6" ht="13.5">
      <c r="A28" s="8"/>
      <c r="B28" s="8"/>
      <c r="C28" s="8"/>
      <c r="D28" s="8"/>
      <c r="F28" s="2">
        <f>SUM(F23:F27)</f>
        <v>950000</v>
      </c>
    </row>
  </sheetData>
  <sheetProtection/>
  <mergeCells count="2">
    <mergeCell ref="C1:X1"/>
    <mergeCell ref="A21:E2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2012-06-09T02:23:12Z</cp:lastPrinted>
  <dcterms:created xsi:type="dcterms:W3CDTF">2009-12-08T02:48:37Z</dcterms:created>
  <dcterms:modified xsi:type="dcterms:W3CDTF">2012-06-09T05:01:40Z</dcterms:modified>
  <cp:category/>
  <cp:version/>
  <cp:contentType/>
  <cp:contentStatus/>
</cp:coreProperties>
</file>